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ng_Luong_TNCN_2026" state="visible" r:id="rId4"/>
    <sheet sheetId="2" name="Bieu_Thue_5_Bac_Va_Che_Do" state="visible" r:id="rId5"/>
  </sheets>
  <calcPr calcId="171027"/>
</workbook>
</file>

<file path=xl/sharedStrings.xml><?xml version="1.0" encoding="utf-8"?>
<sst xmlns="http://schemas.openxmlformats.org/spreadsheetml/2006/main" count="117" uniqueCount="89">
  <si>
    <t>CÔNG TY TNHH VERATAX</t>
  </si>
  <si>
    <t>CỘNG HÒA XÃ HỘI CHỦ NGHĨA VIỆT NAM</t>
  </si>
  <si>
    <t>MST: 0319110896 • Hotline: 0865 394 946 • veratax.com.vn</t>
  </si>
  <si>
    <t>Độc lập - Tự do - Hạnh phúc</t>
  </si>
  <si>
    <t>BẢNG THANH TOÁN TIỀN LƯƠNG, TRÍCH ĐÓNG BHXH &amp; KHẤU TRỪ THUẾ TNCN NĂM 2026 (GIẢM TRỪ 15,5 TRIỆU &amp; BIỂU 5 BẬC)</t>
  </si>
  <si>
    <t>(Căn cứ pháp lý: Luật Thuế TNCN số 109/2025/QH15, Nghị quyết số 110/2025/UBTVQH15 &amp; Nghị định số 293/2025/NĐ-CP (Áp dụng từ 01/01/2026))</t>
  </si>
  <si>
    <t>THAM SỐ</t>
  </si>
  <si>
    <t>Mức áp dụng 2026:</t>
  </si>
  <si>
    <t>Giảm trừ bản thân:</t>
  </si>
  <si>
    <t>Giảm trừ 01 NPT:</t>
  </si>
  <si>
    <t>Lương tối thiểu Vùng I:</t>
  </si>
  <si>
    <t>Trần BHXH/BHYT:</t>
  </si>
  <si>
    <t>NLĐ đóng:</t>
  </si>
  <si>
    <t>DN đóng:</t>
  </si>
  <si>
    <t>Biểu thuế mới:</t>
  </si>
  <si>
    <t>5 Bậc (5%→35%)</t>
  </si>
  <si>
    <t>Kỳ lương:</t>
  </si>
  <si>
    <t>Tháng .../2026</t>
  </si>
  <si>
    <t>STT</t>
  </si>
  <si>
    <t>Mã NV</t>
  </si>
  <si>
    <t>Họ và tên người lao động</t>
  </si>
  <si>
    <t>Chức vụ / Bộ phận</t>
  </si>
  <si>
    <t>Tổng thu nhập chịu thuế Gross (VNĐ)</t>
  </si>
  <si>
    <t>Mức lương đóng BHXH (VNĐ)</t>
  </si>
  <si>
    <t>BHXH NLĐ (8%)</t>
  </si>
  <si>
    <t>BHYT NLĐ (1,5%)</t>
  </si>
  <si>
    <t>BHTN NLĐ (1%)</t>
  </si>
  <si>
    <t>Tổng BH bắt buộc (10,5%)</t>
  </si>
  <si>
    <t>Số NPT</t>
  </si>
  <si>
    <t>Giảm trừ bản thân (VNĐ)</t>
  </si>
  <si>
    <t>Giảm trừ người phụ thuộc (VNĐ)</t>
  </si>
  <si>
    <t>Thu nhập tính thuế TNCN (VNĐ)</t>
  </si>
  <si>
    <t>Thuế TNCN Biểu 5 bậc mới (VNĐ)</t>
  </si>
  <si>
    <t>Lương thực nhận NET (VNĐ)</t>
  </si>
  <si>
    <t>BHXH Doanh nghiệp đóng (21,5%)</t>
  </si>
  <si>
    <t>Tổng chi phí nhân sự của DN (VNĐ)</t>
  </si>
  <si>
    <t>NV001</t>
  </si>
  <si>
    <t>Nguyễn Văn An</t>
  </si>
  <si>
    <t>Giám đốc Kinh doanh</t>
  </si>
  <si>
    <t>NV002</t>
  </si>
  <si>
    <t>Trần Thị Bích Ngọc</t>
  </si>
  <si>
    <t>Kế toán trưởng</t>
  </si>
  <si>
    <t>NV003</t>
  </si>
  <si>
    <t>Lê Hoàng Nam</t>
  </si>
  <si>
    <t>Trưởng nhóm Kỹ thuật</t>
  </si>
  <si>
    <t>NV004</t>
  </si>
  <si>
    <t>Phạm Minh Tuấn</t>
  </si>
  <si>
    <t>Chuyên viên Pháp lý</t>
  </si>
  <si>
    <t>NV005</t>
  </si>
  <si>
    <t>Võ Thị Thanh Thảo</t>
  </si>
  <si>
    <t>Chuyên viên Hành chính Nhân sự</t>
  </si>
  <si>
    <t/>
  </si>
  <si>
    <t>TỔNG CỘNG</t>
  </si>
  <si>
    <t>Cộng toàn bộ bảng lương tháng</t>
  </si>
  <si>
    <t>TP. Hồ Chí Minh, ngày ..... tháng ..... năm 20.....</t>
  </si>
  <si>
    <t>NGƯỜI LẬP BIỂU</t>
  </si>
  <si>
    <t>KẾ TOÁN TRƯỞNG KIỂM SOÁT</t>
  </si>
  <si>
    <t>GIÁM ĐỐC PHÊ DUYỆT</t>
  </si>
  <si>
    <t>(Ký và ghi rõ họ tên)</t>
  </si>
  <si>
    <t>(Ký, ghi rõ họ tên và đóng dấu)</t>
  </si>
  <si>
    <t>BIỂU THUẾ LŨY TIẾN TỪNG PHẦN 05 BẬC MỚI &amp; LƯƠNG TỐI THIỂU VÙNG NĂM 2026</t>
  </si>
  <si>
    <t>(Căn cứ pháp lý: Luật Thuế TNCN số 109/2025/QH15, Nghị quyết 110/2025/UBTVQH15 &amp; Nghị định 293/2025/NĐ-CP)</t>
  </si>
  <si>
    <t>Hạng mục / Trường hợp pháp lý</t>
  </si>
  <si>
    <t>Quy định chi tiết &amp; Điều kiện áp dụng năm 2026</t>
  </si>
  <si>
    <t>Hồ sơ chứng từ bắt buộc lưu trữ</t>
  </si>
  <si>
    <t>1</t>
  </si>
  <si>
    <t>Bậc 1: Thu nhập tính thuế đến 10 triệu đồng/tháng</t>
  </si>
  <si>
    <t>Thuế suất 5% — Công thức tính nhanh: Thuế TNCN = TNTT × 5%</t>
  </si>
  <si>
    <t>Áp dụng từ kỳ tính thuế năm 2026</t>
  </si>
  <si>
    <t>2</t>
  </si>
  <si>
    <t>Bậc 2: Trên 10 triệu đến 30 triệu đồng/tháng</t>
  </si>
  <si>
    <t>Thuế suất 10% — Công thức tính nhanh: Thuế TNCN = TNTT × 10% - 500.000 đồng</t>
  </si>
  <si>
    <t>Đã nới rộng khoảng cách bậc so với biểu 7 bậc cũ</t>
  </si>
  <si>
    <t>3</t>
  </si>
  <si>
    <t>Bậc 3: Trên 30 triệu đến 60 triệu đồng/tháng</t>
  </si>
  <si>
    <t>Thuế suất 20% — Công thức tính nhanh: Thuế TNCN = TNTT × 20% - 3.500.000 đồng</t>
  </si>
  <si>
    <t>Giảm mạnh nghĩa vụ thuế cho nhân sự quản lý cấp trung</t>
  </si>
  <si>
    <t>4</t>
  </si>
  <si>
    <t>Bậc 4: Trên 60 triệu đến 100 triệu đồng/tháng</t>
  </si>
  <si>
    <t>Thuế suất 30% — Công thức tính nhanh: Thuế TNCN = TNTT × 30% - 9.500.000 đồng</t>
  </si>
  <si>
    <t>Áp dụng cho chuyên gia, giám đốc khối</t>
  </si>
  <si>
    <t>5</t>
  </si>
  <si>
    <t>Bậc 5: Trên 100 triệu đồng/tháng</t>
  </si>
  <si>
    <t>Thuế suất 35% — Công thức tính nhanh: Thuế TNCN = TNTT × 35% - 14.500.000 đồng</t>
  </si>
  <si>
    <t>Bậc cao nhất chỉ áp dụng khi TNTT vượt 100 triệu/tháng</t>
  </si>
  <si>
    <t>6</t>
  </si>
  <si>
    <t>Lương tối thiểu vùng từ 01/01/2026 (NĐ 293/2025/NĐ-CP)</t>
  </si>
  <si>
    <t>Vùng I: 5.310.000 đ/tháng | Vùng II: 4.730.000 đ/tháng | Vùng III: 4.140.000 đ/tháng | Vùng IV: 3.700.000 đ/tháng.</t>
  </si>
  <si>
    <t>Rà soát thang bảng lương và mức đóng BHXH tối thiểu từ tháng 01/2026.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</si>
</sst>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color theme="1"/>
      <family val="2"/>
      <scheme val="minor"/>
      <sz val="11"/>
      <name val="Calibri"/>
    </font>
    <font>
      <b/>
      <color rgb="FF000000"/>
      <sz val="11"/>
      <name val="Times New Roman"/>
    </font>
    <font>
      <i/>
      <color rgb="FF000000"/>
      <sz val="10"/>
      <name val="Times New Roman"/>
    </font>
    <font>
      <color rgb="FF000000"/>
      <sz val="11"/>
      <name val="Times New Roman"/>
    </font>
    <font>
      <b/>
      <color rgb="FF000000"/>
      <sz val="14"/>
      <name val="Times New Roman"/>
    </font>
    <font>
      <b/>
      <color rgb="FF000000"/>
      <sz val="10"/>
      <name val="Times New Roman"/>
    </font>
    <font>
      <b/>
      <color rgb="FF006100"/>
      <sz val="10"/>
      <name val="Times New Roman"/>
    </font>
    <font>
      <color rgb="FF000000"/>
      <sz val="10"/>
      <name val="Times New Roman"/>
    </font>
    <font>
      <b/>
      <color rgb="FF991B1B"/>
      <sz val="10"/>
      <name val="Times New Roman"/>
    </font>
    <font>
      <i/>
      <color rgb="FF000000"/>
      <sz val="1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D4E6F1"/>
      </patternFill>
    </fill>
    <fill>
      <patternFill patternType="solid">
        <fgColor rgb="FFD5F5E3"/>
      </patternFill>
    </fill>
    <fill>
      <patternFill patternType="solid">
        <fgColor rgb="FFFEF9E7"/>
      </patternFill>
    </fill>
    <fill>
      <patternFill patternType="solid">
        <fgColor rgb="FFAED6F1"/>
      </patternFill>
    </fill>
    <fill>
      <patternFill patternType="solid">
        <fgColor rgb="FFFFFFFF"/>
      </patternFill>
    </fill>
    <fill>
      <patternFill patternType="solid">
        <fgColor rgb="FFFADBD8"/>
      </patternFill>
    </fill>
    <fill>
      <patternFill patternType="solid">
        <fgColor rgb="FFF2F3F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3" fontId="6" fillId="3" borderId="2" xfId="0" applyNumberFormat="1" applyFont="1" applyFill="1" applyBorder="1" applyAlignment="1">
      <alignment horizontal="right" vertical="center" wrapText="1"/>
    </xf>
    <xf numFmtId="3" fontId="7" fillId="4" borderId="2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3" fontId="5" fillId="6" borderId="2" xfId="0" applyNumberFormat="1" applyFont="1" applyFill="1" applyBorder="1" applyAlignment="1">
      <alignment horizontal="right" vertical="center" wrapText="1"/>
    </xf>
    <xf numFmtId="3" fontId="7" fillId="6" borderId="2" xfId="0" applyNumberFormat="1" applyFont="1" applyFill="1" applyBorder="1" applyAlignment="1">
      <alignment horizontal="right" vertical="center" wrapText="1"/>
    </xf>
    <xf numFmtId="3" fontId="7" fillId="6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3" fontId="7" fillId="4" borderId="2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2" customWidth="1"/>
    <col min="3" max="3" width="26" customWidth="1"/>
    <col min="4" max="4" width="24" customWidth="1"/>
    <col min="5" max="6" width="18" customWidth="1"/>
    <col min="7" max="7" width="16" customWidth="1"/>
    <col min="8" max="9" width="15" customWidth="1"/>
    <col min="10" max="10" width="17" customWidth="1"/>
    <col min="11" max="11" width="12" customWidth="1"/>
    <col min="12" max="13" width="18" customWidth="1"/>
    <col min="14" max="14" width="19" customWidth="1"/>
    <col min="15" max="16" width="20" customWidth="1"/>
    <col min="17" max="17" width="18" customWidth="1"/>
    <col min="18" max="18" width="21" customWidth="1"/>
  </cols>
  <sheetData>
    <row r="1" ht="20" customHeight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1</v>
      </c>
      <c r="K1" s="1"/>
      <c r="L1" s="1"/>
      <c r="M1" s="1"/>
      <c r="N1" s="1"/>
      <c r="O1" s="1"/>
      <c r="P1" s="1"/>
      <c r="Q1" s="1"/>
      <c r="R1" s="1"/>
    </row>
    <row r="2" ht="19" customHeight="1" spans="1:18" x14ac:dyDescent="0.25">
      <c r="A2" s="2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3"/>
      <c r="L2" s="3"/>
      <c r="M2" s="3"/>
      <c r="N2" s="3"/>
      <c r="O2" s="3"/>
      <c r="P2" s="3"/>
      <c r="Q2" s="3"/>
      <c r="R2" s="3"/>
    </row>
    <row r="3" ht="32" customHeight="1" spans="1:18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22" customHeight="1" spans="1:18" x14ac:dyDescent="0.25">
      <c r="A4" s="5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6" ht="40" customHeight="1" spans="1:18" x14ac:dyDescent="0.25">
      <c r="A6" s="6" t="s">
        <v>6</v>
      </c>
      <c r="B6" s="7" t="s">
        <v>7</v>
      </c>
      <c r="C6" s="7" t="s">
        <v>8</v>
      </c>
      <c r="D6" s="8">
        <v>15500000</v>
      </c>
      <c r="E6" s="7" t="s">
        <v>9</v>
      </c>
      <c r="F6" s="8">
        <v>6200000</v>
      </c>
      <c r="G6" s="7" t="s">
        <v>10</v>
      </c>
      <c r="H6" s="9">
        <v>5310000</v>
      </c>
      <c r="I6" s="7" t="s">
        <v>11</v>
      </c>
      <c r="J6" s="10">
        <v>46800000</v>
      </c>
      <c r="K6" s="7" t="s">
        <v>12</v>
      </c>
      <c r="L6" s="11">
        <v>0.105</v>
      </c>
      <c r="M6" s="7" t="s">
        <v>13</v>
      </c>
      <c r="N6" s="11">
        <v>0.215</v>
      </c>
      <c r="O6" s="7" t="s">
        <v>14</v>
      </c>
      <c r="P6" s="12" t="s">
        <v>15</v>
      </c>
      <c r="Q6" s="7" t="s">
        <v>16</v>
      </c>
      <c r="R6" s="13" t="s">
        <v>17</v>
      </c>
    </row>
    <row r="8" ht="57" customHeight="1" spans="1:18" x14ac:dyDescent="0.25">
      <c r="A8" s="14" t="s">
        <v>18</v>
      </c>
      <c r="B8" s="14" t="s">
        <v>19</v>
      </c>
      <c r="C8" s="14" t="s">
        <v>20</v>
      </c>
      <c r="D8" s="14" t="s">
        <v>21</v>
      </c>
      <c r="E8" s="14" t="s">
        <v>22</v>
      </c>
      <c r="F8" s="14" t="s">
        <v>23</v>
      </c>
      <c r="G8" s="14" t="s">
        <v>24</v>
      </c>
      <c r="H8" s="14" t="s">
        <v>25</v>
      </c>
      <c r="I8" s="14" t="s">
        <v>26</v>
      </c>
      <c r="J8" s="14" t="s">
        <v>27</v>
      </c>
      <c r="K8" s="14" t="s">
        <v>28</v>
      </c>
      <c r="L8" s="14" t="s">
        <v>29</v>
      </c>
      <c r="M8" s="14" t="s">
        <v>30</v>
      </c>
      <c r="N8" s="14" t="s">
        <v>31</v>
      </c>
      <c r="O8" s="14" t="s">
        <v>32</v>
      </c>
      <c r="P8" s="14" t="s">
        <v>33</v>
      </c>
      <c r="Q8" s="14" t="s">
        <v>34</v>
      </c>
      <c r="R8" s="14" t="s">
        <v>35</v>
      </c>
    </row>
    <row r="9" ht="25" customHeight="1" spans="1:18" x14ac:dyDescent="0.25">
      <c r="A9" s="15">
        <v>1</v>
      </c>
      <c r="B9" s="15" t="s">
        <v>36</v>
      </c>
      <c r="C9" s="16" t="s">
        <v>37</v>
      </c>
      <c r="D9" s="17" t="s">
        <v>38</v>
      </c>
      <c r="E9" s="18">
        <v>65000000</v>
      </c>
      <c r="F9" s="19">
        <v>46800000</v>
      </c>
      <c r="G9" s="19">
        <f>IF(F9="","",F9*0.08)</f>
        <v>3744000</v>
      </c>
      <c r="H9" s="19">
        <f>IF(F9="","",F9*0.015)</f>
        <v>702000</v>
      </c>
      <c r="I9" s="19">
        <f>IF(F9="","",F9*0.01)</f>
        <v>468000</v>
      </c>
      <c r="J9" s="19">
        <f>IF(F9="","",G9+H9+I9)</f>
        <v>4914000</v>
      </c>
      <c r="K9" s="20">
        <v>2</v>
      </c>
      <c r="L9" s="19">
        <v>15500000</v>
      </c>
      <c r="M9" s="19">
        <f>IF(E9="","",K9*6200000)</f>
        <v>12400000</v>
      </c>
      <c r="N9" s="19">
        <f>IF(E9="","",MAX(0,E9-J9-L9-M9))</f>
        <v>32186000</v>
      </c>
      <c r="O9" s="21">
        <f>IF(E9="","",IF(N9&lt;=0,0,IF(N9&lt;=10000000,N9*0.05,IF(N9&lt;=30000000,N9*0.1-500000,IF(N9&lt;=60000000,N9*0.2-3500000,IF(N9&lt;=100000000,N9*0.3-9500000,N9*0.35-14500000))))))</f>
        <v>2937200</v>
      </c>
      <c r="P9" s="8">
        <f>IF(E9="","",E9-J9-O9)</f>
        <v>57148800</v>
      </c>
      <c r="Q9" s="19">
        <f>IF(F9="","",F9*0.215)</f>
        <v>10062000</v>
      </c>
      <c r="R9" s="18">
        <f>IF(E9="","",E9+Q9)</f>
        <v>75062000</v>
      </c>
    </row>
    <row r="10" ht="25" customHeight="1" spans="1:18" x14ac:dyDescent="0.25">
      <c r="A10" s="15">
        <v>2</v>
      </c>
      <c r="B10" s="15" t="s">
        <v>39</v>
      </c>
      <c r="C10" s="16" t="s">
        <v>40</v>
      </c>
      <c r="D10" s="17" t="s">
        <v>41</v>
      </c>
      <c r="E10" s="18">
        <v>38000000</v>
      </c>
      <c r="F10" s="19">
        <v>38000000</v>
      </c>
      <c r="G10" s="19">
        <f>IF(F10="","",F10*0.08)</f>
        <v>3040000</v>
      </c>
      <c r="H10" s="19">
        <f>IF(F10="","",F10*0.015)</f>
        <v>570000</v>
      </c>
      <c r="I10" s="19">
        <f>IF(F10="","",F10*0.01)</f>
        <v>380000</v>
      </c>
      <c r="J10" s="19">
        <f>IF(F10="","",G10+H10+I10)</f>
        <v>3990000</v>
      </c>
      <c r="K10" s="20">
        <v>1</v>
      </c>
      <c r="L10" s="19">
        <v>15500000</v>
      </c>
      <c r="M10" s="19">
        <f>IF(E10="","",K10*6200000)</f>
        <v>6200000</v>
      </c>
      <c r="N10" s="19">
        <f>IF(E10="","",MAX(0,E10-J10-L10-M10))</f>
        <v>12310000</v>
      </c>
      <c r="O10" s="21">
        <f>IF(E10="","",IF(N10&lt;=0,0,IF(N10&lt;=10000000,N10*0.05,IF(N10&lt;=30000000,N10*0.1-500000,IF(N10&lt;=60000000,N10*0.2-3500000,IF(N10&lt;=100000000,N10*0.3-9500000,N10*0.35-14500000))))))</f>
        <v>731000</v>
      </c>
      <c r="P10" s="8">
        <f>IF(E10="","",E10-J10-O10)</f>
        <v>33279000</v>
      </c>
      <c r="Q10" s="19">
        <f>IF(F10="","",F10*0.215)</f>
        <v>8170000</v>
      </c>
      <c r="R10" s="18">
        <f>IF(E10="","",E10+Q10)</f>
        <v>46170000</v>
      </c>
    </row>
    <row r="11" ht="25" customHeight="1" spans="1:18" x14ac:dyDescent="0.25">
      <c r="A11" s="15">
        <v>3</v>
      </c>
      <c r="B11" s="15" t="s">
        <v>42</v>
      </c>
      <c r="C11" s="16" t="s">
        <v>43</v>
      </c>
      <c r="D11" s="17" t="s">
        <v>44</v>
      </c>
      <c r="E11" s="18">
        <v>28000000</v>
      </c>
      <c r="F11" s="19">
        <v>28000000</v>
      </c>
      <c r="G11" s="19">
        <f>IF(F11="","",F11*0.08)</f>
        <v>2240000</v>
      </c>
      <c r="H11" s="19">
        <f>IF(F11="","",F11*0.015)</f>
        <v>420000</v>
      </c>
      <c r="I11" s="19">
        <f>IF(F11="","",F11*0.01)</f>
        <v>280000</v>
      </c>
      <c r="J11" s="19">
        <f>IF(F11="","",G11+H11+I11)</f>
        <v>2940000</v>
      </c>
      <c r="K11" s="20">
        <v>0</v>
      </c>
      <c r="L11" s="19">
        <v>15500000</v>
      </c>
      <c r="M11" s="19">
        <f>IF(E11="","",K11*6200000)</f>
        <v>0</v>
      </c>
      <c r="N11" s="19">
        <f>IF(E11="","",MAX(0,E11-J11-L11-M11))</f>
        <v>9560000</v>
      </c>
      <c r="O11" s="21">
        <f>IF(E11="","",IF(N11&lt;=0,0,IF(N11&lt;=10000000,N11*0.05,IF(N11&lt;=30000000,N11*0.1-500000,IF(N11&lt;=60000000,N11*0.2-3500000,IF(N11&lt;=100000000,N11*0.3-9500000,N11*0.35-14500000))))))</f>
        <v>478000</v>
      </c>
      <c r="P11" s="8">
        <f>IF(E11="","",E11-J11-O11)</f>
        <v>24582000</v>
      </c>
      <c r="Q11" s="19">
        <f>IF(F11="","",F11*0.215)</f>
        <v>6020000</v>
      </c>
      <c r="R11" s="18">
        <f>IF(E11="","",E11+Q11)</f>
        <v>34020000</v>
      </c>
    </row>
    <row r="12" ht="25" customHeight="1" spans="1:18" x14ac:dyDescent="0.25">
      <c r="A12" s="15">
        <v>4</v>
      </c>
      <c r="B12" s="15" t="s">
        <v>45</v>
      </c>
      <c r="C12" s="16" t="s">
        <v>46</v>
      </c>
      <c r="D12" s="17" t="s">
        <v>47</v>
      </c>
      <c r="E12" s="18">
        <v>22000000</v>
      </c>
      <c r="F12" s="19">
        <v>22000000</v>
      </c>
      <c r="G12" s="19">
        <f>IF(F12="","",F12*0.08)</f>
        <v>1760000</v>
      </c>
      <c r="H12" s="19">
        <f>IF(F12="","",F12*0.015)</f>
        <v>330000</v>
      </c>
      <c r="I12" s="19">
        <f>IF(F12="","",F12*0.01)</f>
        <v>220000</v>
      </c>
      <c r="J12" s="19">
        <f>IF(F12="","",G12+H12+I12)</f>
        <v>2310000</v>
      </c>
      <c r="K12" s="20">
        <v>1</v>
      </c>
      <c r="L12" s="19">
        <v>15500000</v>
      </c>
      <c r="M12" s="19">
        <f>IF(E12="","",K12*6200000)</f>
        <v>6200000</v>
      </c>
      <c r="N12" s="19">
        <f>IF(E12="","",MAX(0,E12-J12-L12-M12))</f>
        <v>0</v>
      </c>
      <c r="O12" s="8">
        <f>IF(E12="","",IF(N12&lt;=0,0,IF(N12&lt;=10000000,N12*0.05,IF(N12&lt;=30000000,N12*0.1-500000,IF(N12&lt;=60000000,N12*0.2-3500000,IF(N12&lt;=100000000,N12*0.3-9500000,N12*0.35-14500000))))))</f>
        <v>0</v>
      </c>
      <c r="P12" s="8">
        <f>IF(E12="","",E12-J12-O12)</f>
        <v>19690000</v>
      </c>
      <c r="Q12" s="19">
        <f>IF(F12="","",F12*0.215)</f>
        <v>4730000</v>
      </c>
      <c r="R12" s="18">
        <f>IF(E12="","",E12+Q12)</f>
        <v>26730000</v>
      </c>
    </row>
    <row r="13" ht="40" customHeight="1" spans="1:18" x14ac:dyDescent="0.25">
      <c r="A13" s="15">
        <v>5</v>
      </c>
      <c r="B13" s="15" t="s">
        <v>48</v>
      </c>
      <c r="C13" s="16" t="s">
        <v>49</v>
      </c>
      <c r="D13" s="17" t="s">
        <v>50</v>
      </c>
      <c r="E13" s="18">
        <v>16500000</v>
      </c>
      <c r="F13" s="19">
        <v>16500000</v>
      </c>
      <c r="G13" s="19">
        <f>IF(F13="","",F13*0.08)</f>
        <v>1320000</v>
      </c>
      <c r="H13" s="19">
        <f>IF(F13="","",F13*0.015)</f>
        <v>247500</v>
      </c>
      <c r="I13" s="19">
        <f>IF(F13="","",F13*0.01)</f>
        <v>165000</v>
      </c>
      <c r="J13" s="19">
        <f>IF(F13="","",G13+H13+I13)</f>
        <v>1732500</v>
      </c>
      <c r="K13" s="20">
        <v>0</v>
      </c>
      <c r="L13" s="19">
        <v>15500000</v>
      </c>
      <c r="M13" s="19">
        <f>IF(E13="","",K13*6200000)</f>
        <v>0</v>
      </c>
      <c r="N13" s="19">
        <f>IF(E13="","",MAX(0,E13-J13-L13-M13))</f>
        <v>0</v>
      </c>
      <c r="O13" s="8">
        <f>IF(E13="","",IF(N13&lt;=0,0,IF(N13&lt;=10000000,N13*0.05,IF(N13&lt;=30000000,N13*0.1-500000,IF(N13&lt;=60000000,N13*0.2-3500000,IF(N13&lt;=100000000,N13*0.3-9500000,N13*0.35-14500000))))))</f>
        <v>0</v>
      </c>
      <c r="P13" s="8">
        <f>IF(E13="","",E13-J13-O13)</f>
        <v>14767500</v>
      </c>
      <c r="Q13" s="19">
        <f>IF(F13="","",F13*0.215)</f>
        <v>3547500</v>
      </c>
      <c r="R13" s="18">
        <f>IF(E13="","",E13+Q13)</f>
        <v>20047500</v>
      </c>
    </row>
    <row r="14" ht="25" customHeight="1" spans="1:18" x14ac:dyDescent="0.25">
      <c r="A14" s="13">
        <v>6</v>
      </c>
      <c r="B14" s="13" t="s">
        <v>51</v>
      </c>
      <c r="C14" s="22" t="s">
        <v>51</v>
      </c>
      <c r="D14" s="22" t="s">
        <v>51</v>
      </c>
      <c r="E14" s="9"/>
      <c r="F14" s="9"/>
      <c r="G14" s="19" t="str">
        <f>IF(F14="","",F14*0.08)</f>
        <v/>
      </c>
      <c r="H14" s="19" t="str">
        <f>IF(F14="","",F14*0.015)</f>
        <v/>
      </c>
      <c r="I14" s="19" t="str">
        <f>IF(F14="","",F14*0.01)</f>
        <v/>
      </c>
      <c r="J14" s="19" t="str">
        <f>IF(F14="","",G14+H14+I14)</f>
        <v/>
      </c>
      <c r="K14" s="23"/>
      <c r="L14" s="19" t="str">
        <f>IF(E14="","",15500000)</f>
        <v/>
      </c>
      <c r="M14" s="19" t="str">
        <f>IF(E14="","",K14*6200000)</f>
        <v/>
      </c>
      <c r="N14" s="19" t="str">
        <f>IF(E14="","",MAX(0,E14-J14-L14-M14))</f>
        <v/>
      </c>
      <c r="O14" s="19" t="str">
        <f>IF(E14="","",IF(N14&lt;=0,0,IF(N14&lt;=10000000,N14*0.05,IF(N14&lt;=30000000,N14*0.1-500000,IF(N14&lt;=60000000,N14*0.2-3500000,IF(N14&lt;=100000000,N14*0.3-9500000,N14*0.35-14500000))))))</f>
        <v/>
      </c>
      <c r="P14" s="19" t="str">
        <f>IF(E14="","",E14-J14-O14)</f>
        <v/>
      </c>
      <c r="Q14" s="19" t="str">
        <f>IF(F14="","",F14*0.215)</f>
        <v/>
      </c>
      <c r="R14" s="19" t="str">
        <f>IF(E14="","",E14+Q14)</f>
        <v/>
      </c>
    </row>
    <row r="15" ht="25" customHeight="1" spans="1:18" x14ac:dyDescent="0.25">
      <c r="A15" s="13">
        <v>7</v>
      </c>
      <c r="B15" s="13" t="s">
        <v>51</v>
      </c>
      <c r="C15" s="22" t="s">
        <v>51</v>
      </c>
      <c r="D15" s="22" t="s">
        <v>51</v>
      </c>
      <c r="E15" s="9"/>
      <c r="F15" s="9"/>
      <c r="G15" s="19" t="str">
        <f>IF(F15="","",F15*0.08)</f>
        <v/>
      </c>
      <c r="H15" s="19" t="str">
        <f>IF(F15="","",F15*0.015)</f>
        <v/>
      </c>
      <c r="I15" s="19" t="str">
        <f>IF(F15="","",F15*0.01)</f>
        <v/>
      </c>
      <c r="J15" s="19" t="str">
        <f>IF(F15="","",G15+H15+I15)</f>
        <v/>
      </c>
      <c r="K15" s="23"/>
      <c r="L15" s="19" t="str">
        <f>IF(E15="","",15500000)</f>
        <v/>
      </c>
      <c r="M15" s="19" t="str">
        <f>IF(E15="","",K15*6200000)</f>
        <v/>
      </c>
      <c r="N15" s="19" t="str">
        <f>IF(E15="","",MAX(0,E15-J15-L15-M15))</f>
        <v/>
      </c>
      <c r="O15" s="19" t="str">
        <f>IF(E15="","",IF(N15&lt;=0,0,IF(N15&lt;=10000000,N15*0.05,IF(N15&lt;=30000000,N15*0.1-500000,IF(N15&lt;=60000000,N15*0.2-3500000,IF(N15&lt;=100000000,N15*0.3-9500000,N15*0.35-14500000))))))</f>
        <v/>
      </c>
      <c r="P15" s="19" t="str">
        <f>IF(E15="","",E15-J15-O15)</f>
        <v/>
      </c>
      <c r="Q15" s="19" t="str">
        <f>IF(F15="","",F15*0.215)</f>
        <v/>
      </c>
      <c r="R15" s="19" t="str">
        <f>IF(E15="","",E15+Q15)</f>
        <v/>
      </c>
    </row>
    <row r="16" ht="25" customHeight="1" spans="1:18" x14ac:dyDescent="0.25">
      <c r="A16" s="13">
        <v>8</v>
      </c>
      <c r="B16" s="13" t="s">
        <v>51</v>
      </c>
      <c r="C16" s="22" t="s">
        <v>51</v>
      </c>
      <c r="D16" s="22" t="s">
        <v>51</v>
      </c>
      <c r="E16" s="9"/>
      <c r="F16" s="9"/>
      <c r="G16" s="19" t="str">
        <f>IF(F16="","",F16*0.08)</f>
        <v/>
      </c>
      <c r="H16" s="19" t="str">
        <f>IF(F16="","",F16*0.015)</f>
        <v/>
      </c>
      <c r="I16" s="19" t="str">
        <f>IF(F16="","",F16*0.01)</f>
        <v/>
      </c>
      <c r="J16" s="19" t="str">
        <f>IF(F16="","",G16+H16+I16)</f>
        <v/>
      </c>
      <c r="K16" s="23"/>
      <c r="L16" s="19" t="str">
        <f>IF(E16="","",15500000)</f>
        <v/>
      </c>
      <c r="M16" s="19" t="str">
        <f>IF(E16="","",K16*6200000)</f>
        <v/>
      </c>
      <c r="N16" s="19" t="str">
        <f>IF(E16="","",MAX(0,E16-J16-L16-M16))</f>
        <v/>
      </c>
      <c r="O16" s="19" t="str">
        <f>IF(E16="","",IF(N16&lt;=0,0,IF(N16&lt;=10000000,N16*0.05,IF(N16&lt;=30000000,N16*0.1-500000,IF(N16&lt;=60000000,N16*0.2-3500000,IF(N16&lt;=100000000,N16*0.3-9500000,N16*0.35-14500000))))))</f>
        <v/>
      </c>
      <c r="P16" s="19" t="str">
        <f>IF(E16="","",E16-J16-O16)</f>
        <v/>
      </c>
      <c r="Q16" s="19" t="str">
        <f>IF(F16="","",F16*0.215)</f>
        <v/>
      </c>
      <c r="R16" s="19" t="str">
        <f>IF(E16="","",E16+Q16)</f>
        <v/>
      </c>
    </row>
    <row r="17" ht="25" customHeight="1" spans="1:18" x14ac:dyDescent="0.25">
      <c r="A17" s="13">
        <v>9</v>
      </c>
      <c r="B17" s="13" t="s">
        <v>51</v>
      </c>
      <c r="C17" s="22" t="s">
        <v>51</v>
      </c>
      <c r="D17" s="22" t="s">
        <v>51</v>
      </c>
      <c r="E17" s="9"/>
      <c r="F17" s="9"/>
      <c r="G17" s="19" t="str">
        <f>IF(F17="","",F17*0.08)</f>
        <v/>
      </c>
      <c r="H17" s="19" t="str">
        <f>IF(F17="","",F17*0.015)</f>
        <v/>
      </c>
      <c r="I17" s="19" t="str">
        <f>IF(F17="","",F17*0.01)</f>
        <v/>
      </c>
      <c r="J17" s="19" t="str">
        <f>IF(F17="","",G17+H17+I17)</f>
        <v/>
      </c>
      <c r="K17" s="23"/>
      <c r="L17" s="19" t="str">
        <f>IF(E17="","",15500000)</f>
        <v/>
      </c>
      <c r="M17" s="19" t="str">
        <f>IF(E17="","",K17*6200000)</f>
        <v/>
      </c>
      <c r="N17" s="19" t="str">
        <f>IF(E17="","",MAX(0,E17-J17-L17-M17))</f>
        <v/>
      </c>
      <c r="O17" s="19" t="str">
        <f>IF(E17="","",IF(N17&lt;=0,0,IF(N17&lt;=10000000,N17*0.05,IF(N17&lt;=30000000,N17*0.1-500000,IF(N17&lt;=60000000,N17*0.2-3500000,IF(N17&lt;=100000000,N17*0.3-9500000,N17*0.35-14500000))))))</f>
        <v/>
      </c>
      <c r="P17" s="19" t="str">
        <f>IF(E17="","",E17-J17-O17)</f>
        <v/>
      </c>
      <c r="Q17" s="19" t="str">
        <f>IF(F17="","",F17*0.215)</f>
        <v/>
      </c>
      <c r="R17" s="19" t="str">
        <f>IF(E17="","",E17+Q17)</f>
        <v/>
      </c>
    </row>
    <row r="18" ht="25" customHeight="1" spans="1:18" x14ac:dyDescent="0.25">
      <c r="A18" s="13">
        <v>10</v>
      </c>
      <c r="B18" s="13" t="s">
        <v>51</v>
      </c>
      <c r="C18" s="22" t="s">
        <v>51</v>
      </c>
      <c r="D18" s="22" t="s">
        <v>51</v>
      </c>
      <c r="E18" s="9"/>
      <c r="F18" s="9"/>
      <c r="G18" s="19" t="str">
        <f>IF(F18="","",F18*0.08)</f>
        <v/>
      </c>
      <c r="H18" s="19" t="str">
        <f>IF(F18="","",F18*0.015)</f>
        <v/>
      </c>
      <c r="I18" s="19" t="str">
        <f>IF(F18="","",F18*0.01)</f>
        <v/>
      </c>
      <c r="J18" s="19" t="str">
        <f>IF(F18="","",G18+H18+I18)</f>
        <v/>
      </c>
      <c r="K18" s="23"/>
      <c r="L18" s="19" t="str">
        <f>IF(E18="","",15500000)</f>
        <v/>
      </c>
      <c r="M18" s="19" t="str">
        <f>IF(E18="","",K18*6200000)</f>
        <v/>
      </c>
      <c r="N18" s="19" t="str">
        <f>IF(E18="","",MAX(0,E18-J18-L18-M18))</f>
        <v/>
      </c>
      <c r="O18" s="19" t="str">
        <f>IF(E18="","",IF(N18&lt;=0,0,IF(N18&lt;=10000000,N18*0.05,IF(N18&lt;=30000000,N18*0.1-500000,IF(N18&lt;=60000000,N18*0.2-3500000,IF(N18&lt;=100000000,N18*0.3-9500000,N18*0.35-14500000))))))</f>
        <v/>
      </c>
      <c r="P18" s="19" t="str">
        <f>IF(E18="","",E18-J18-O18)</f>
        <v/>
      </c>
      <c r="Q18" s="19" t="str">
        <f>IF(F18="","",F18*0.215)</f>
        <v/>
      </c>
      <c r="R18" s="19" t="str">
        <f>IF(E18="","",E18+Q18)</f>
        <v/>
      </c>
    </row>
    <row r="19" ht="25" customHeight="1" spans="1:18" x14ac:dyDescent="0.25">
      <c r="A19" s="13">
        <v>11</v>
      </c>
      <c r="B19" s="13" t="s">
        <v>51</v>
      </c>
      <c r="C19" s="22" t="s">
        <v>51</v>
      </c>
      <c r="D19" s="22" t="s">
        <v>51</v>
      </c>
      <c r="E19" s="9"/>
      <c r="F19" s="9"/>
      <c r="G19" s="19" t="str">
        <f>IF(F19="","",F19*0.08)</f>
        <v/>
      </c>
      <c r="H19" s="19" t="str">
        <f>IF(F19="","",F19*0.015)</f>
        <v/>
      </c>
      <c r="I19" s="19" t="str">
        <f>IF(F19="","",F19*0.01)</f>
        <v/>
      </c>
      <c r="J19" s="19" t="str">
        <f>IF(F19="","",G19+H19+I19)</f>
        <v/>
      </c>
      <c r="K19" s="23"/>
      <c r="L19" s="19" t="str">
        <f>IF(E19="","",15500000)</f>
        <v/>
      </c>
      <c r="M19" s="19" t="str">
        <f>IF(E19="","",K19*6200000)</f>
        <v/>
      </c>
      <c r="N19" s="19" t="str">
        <f>IF(E19="","",MAX(0,E19-J19-L19-M19))</f>
        <v/>
      </c>
      <c r="O19" s="19" t="str">
        <f>IF(E19="","",IF(N19&lt;=0,0,IF(N19&lt;=10000000,N19*0.05,IF(N19&lt;=30000000,N19*0.1-500000,IF(N19&lt;=60000000,N19*0.2-3500000,IF(N19&lt;=100000000,N19*0.3-9500000,N19*0.35-14500000))))))</f>
        <v/>
      </c>
      <c r="P19" s="19" t="str">
        <f>IF(E19="","",E19-J19-O19)</f>
        <v/>
      </c>
      <c r="Q19" s="19" t="str">
        <f>IF(F19="","",F19*0.215)</f>
        <v/>
      </c>
      <c r="R19" s="19" t="str">
        <f>IF(E19="","",E19+Q19)</f>
        <v/>
      </c>
    </row>
    <row r="20" ht="25" customHeight="1" spans="1:18" x14ac:dyDescent="0.25">
      <c r="A20" s="13">
        <v>12</v>
      </c>
      <c r="B20" s="13" t="s">
        <v>51</v>
      </c>
      <c r="C20" s="22" t="s">
        <v>51</v>
      </c>
      <c r="D20" s="22" t="s">
        <v>51</v>
      </c>
      <c r="E20" s="9"/>
      <c r="F20" s="9"/>
      <c r="G20" s="19" t="str">
        <f>IF(F20="","",F20*0.08)</f>
        <v/>
      </c>
      <c r="H20" s="19" t="str">
        <f>IF(F20="","",F20*0.015)</f>
        <v/>
      </c>
      <c r="I20" s="19" t="str">
        <f>IF(F20="","",F20*0.01)</f>
        <v/>
      </c>
      <c r="J20" s="19" t="str">
        <f>IF(F20="","",G20+H20+I20)</f>
        <v/>
      </c>
      <c r="K20" s="23"/>
      <c r="L20" s="19" t="str">
        <f>IF(E20="","",15500000)</f>
        <v/>
      </c>
      <c r="M20" s="19" t="str">
        <f>IF(E20="","",K20*6200000)</f>
        <v/>
      </c>
      <c r="N20" s="19" t="str">
        <f>IF(E20="","",MAX(0,E20-J20-L20-M20))</f>
        <v/>
      </c>
      <c r="O20" s="19" t="str">
        <f>IF(E20="","",IF(N20&lt;=0,0,IF(N20&lt;=10000000,N20*0.05,IF(N20&lt;=30000000,N20*0.1-500000,IF(N20&lt;=60000000,N20*0.2-3500000,IF(N20&lt;=100000000,N20*0.3-9500000,N20*0.35-14500000))))))</f>
        <v/>
      </c>
      <c r="P20" s="19" t="str">
        <f>IF(E20="","",E20-J20-O20)</f>
        <v/>
      </c>
      <c r="Q20" s="19" t="str">
        <f>IF(F20="","",F20*0.215)</f>
        <v/>
      </c>
      <c r="R20" s="19" t="str">
        <f>IF(E20="","",E20+Q20)</f>
        <v/>
      </c>
    </row>
    <row r="21" ht="40" customHeight="1" spans="1:18" x14ac:dyDescent="0.25">
      <c r="A21" s="7" t="s">
        <v>51</v>
      </c>
      <c r="B21" s="6" t="s">
        <v>52</v>
      </c>
      <c r="C21" s="7" t="s">
        <v>53</v>
      </c>
      <c r="D21" s="7" t="s">
        <v>51</v>
      </c>
      <c r="E21" s="10">
        <f>SUM(E9:E20)</f>
        <v>169500000</v>
      </c>
      <c r="F21" s="10">
        <f>SUM(F9:F20)</f>
        <v>151300000</v>
      </c>
      <c r="G21" s="10">
        <f>SUM(G9:G20)</f>
        <v>12104000</v>
      </c>
      <c r="H21" s="10">
        <f>SUM(H9:H20)</f>
        <v>2269500</v>
      </c>
      <c r="I21" s="10">
        <f>SUM(I9:I20)</f>
        <v>1513000</v>
      </c>
      <c r="J21" s="10">
        <f>SUM(J9:J20)</f>
        <v>15886500</v>
      </c>
      <c r="K21" s="24">
        <f>SUM(K9:K20)</f>
        <v>4</v>
      </c>
      <c r="L21" s="10">
        <f>SUM(L9:L20)</f>
        <v>77500000</v>
      </c>
      <c r="M21" s="10">
        <f>SUM(M9:M20)</f>
        <v>24800000</v>
      </c>
      <c r="N21" s="10">
        <f>SUM(N9:N20)</f>
        <v>54056000</v>
      </c>
      <c r="O21" s="10">
        <f>SUM(O9:O20)</f>
        <v>4146200</v>
      </c>
      <c r="P21" s="10">
        <f>SUM(P9:P20)</f>
        <v>149467300</v>
      </c>
      <c r="Q21" s="10">
        <f>SUM(Q9:Q20)</f>
        <v>32529500</v>
      </c>
      <c r="R21" s="10">
        <f>SUM(R9:R20)</f>
        <v>202029500</v>
      </c>
    </row>
    <row r="23" ht="22" customHeight="1" spans="13:18" x14ac:dyDescent="0.25">
      <c r="M23" s="25" t="s">
        <v>54</v>
      </c>
      <c r="N23" s="25"/>
      <c r="O23" s="25"/>
      <c r="P23" s="25"/>
      <c r="Q23" s="25"/>
      <c r="R23" s="25"/>
    </row>
    <row r="24" ht="22" customHeight="1" spans="1:18" x14ac:dyDescent="0.25">
      <c r="A24" s="1" t="s">
        <v>55</v>
      </c>
      <c r="B24" s="1"/>
      <c r="C24" s="1"/>
      <c r="D24" s="1"/>
      <c r="E24" s="1"/>
      <c r="F24" s="1"/>
      <c r="G24" s="1" t="s">
        <v>56</v>
      </c>
      <c r="H24" s="1"/>
      <c r="I24" s="1"/>
      <c r="J24" s="1"/>
      <c r="K24" s="1"/>
      <c r="L24" s="1"/>
      <c r="M24" s="1" t="s">
        <v>57</v>
      </c>
      <c r="N24" s="1"/>
      <c r="O24" s="1"/>
      <c r="P24" s="1"/>
      <c r="Q24" s="1"/>
      <c r="R24" s="1"/>
    </row>
    <row r="25" ht="20" customHeight="1" spans="1:18" x14ac:dyDescent="0.25">
      <c r="A25" s="2" t="s">
        <v>58</v>
      </c>
      <c r="B25" s="2"/>
      <c r="C25" s="2"/>
      <c r="D25" s="2"/>
      <c r="E25" s="2"/>
      <c r="F25" s="2"/>
      <c r="G25" s="2" t="s">
        <v>58</v>
      </c>
      <c r="H25" s="2"/>
      <c r="I25" s="2"/>
      <c r="J25" s="2"/>
      <c r="K25" s="2"/>
      <c r="L25" s="2"/>
      <c r="M25" s="2" t="s">
        <v>59</v>
      </c>
      <c r="N25" s="2"/>
      <c r="O25" s="2"/>
      <c r="P25" s="2"/>
      <c r="Q25" s="2"/>
      <c r="R25" s="2"/>
    </row>
  </sheetData>
  <mergeCells count="13">
    <mergeCell ref="A1:I1"/>
    <mergeCell ref="J1:R1"/>
    <mergeCell ref="A2:I2"/>
    <mergeCell ref="J2:R2"/>
    <mergeCell ref="A3:R3"/>
    <mergeCell ref="A4:R4"/>
    <mergeCell ref="M23:R23"/>
    <mergeCell ref="A24:F24"/>
    <mergeCell ref="G24:L24"/>
    <mergeCell ref="M24:R24"/>
    <mergeCell ref="A25:F25"/>
    <mergeCell ref="G25:L25"/>
    <mergeCell ref="M25:R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FormatPr defaultRowHeight="15" outlineLevelRow="0" outlineLevelCol="0" x14ac:dyDescent="55"/>
  <cols>
    <col min="1" max="1" width="8" customWidth="1"/>
    <col min="2" max="2" width="36" customWidth="1"/>
    <col min="3" max="3" width="62" customWidth="1"/>
    <col min="4" max="4" width="46" customWidth="1"/>
  </cols>
  <sheetData>
    <row r="1" ht="20" customHeight="1" spans="1:4" x14ac:dyDescent="0.25">
      <c r="A1" s="1" t="s">
        <v>0</v>
      </c>
      <c r="B1" s="1"/>
      <c r="C1" s="1" t="s">
        <v>1</v>
      </c>
      <c r="D1" s="1"/>
    </row>
    <row r="2" ht="19" customHeight="1" spans="1:4" x14ac:dyDescent="0.25">
      <c r="A2" s="2" t="s">
        <v>2</v>
      </c>
      <c r="B2" s="2"/>
      <c r="C2" s="3" t="s">
        <v>3</v>
      </c>
      <c r="D2" s="3"/>
    </row>
    <row r="3" ht="32" customHeight="1" spans="1:4" x14ac:dyDescent="0.25">
      <c r="A3" s="4" t="s">
        <v>60</v>
      </c>
      <c r="B3" s="4"/>
      <c r="C3" s="4"/>
      <c r="D3" s="4"/>
    </row>
    <row r="4" ht="22" customHeight="1" spans="1:4" x14ac:dyDescent="0.25">
      <c r="A4" s="5" t="s">
        <v>61</v>
      </c>
      <c r="B4" s="5"/>
      <c r="C4" s="5"/>
      <c r="D4" s="5"/>
    </row>
    <row r="6" ht="34" customHeight="1" spans="1:4" x14ac:dyDescent="0.25">
      <c r="A6" s="14" t="s">
        <v>18</v>
      </c>
      <c r="B6" s="14" t="s">
        <v>62</v>
      </c>
      <c r="C6" s="14" t="s">
        <v>63</v>
      </c>
      <c r="D6" s="14" t="s">
        <v>64</v>
      </c>
    </row>
    <row r="7" ht="40" customHeight="1" spans="1:4" x14ac:dyDescent="0.25">
      <c r="A7" s="26" t="s">
        <v>65</v>
      </c>
      <c r="B7" s="27" t="s">
        <v>66</v>
      </c>
      <c r="C7" s="28" t="s">
        <v>67</v>
      </c>
      <c r="D7" s="28" t="s">
        <v>68</v>
      </c>
    </row>
    <row r="8" ht="40" customHeight="1" spans="1:4" x14ac:dyDescent="0.25">
      <c r="A8" s="26" t="s">
        <v>69</v>
      </c>
      <c r="B8" s="27" t="s">
        <v>70</v>
      </c>
      <c r="C8" s="28" t="s">
        <v>71</v>
      </c>
      <c r="D8" s="29" t="s">
        <v>72</v>
      </c>
    </row>
    <row r="9" ht="40" customHeight="1" spans="1:4" x14ac:dyDescent="0.25">
      <c r="A9" s="26" t="s">
        <v>73</v>
      </c>
      <c r="B9" s="27" t="s">
        <v>74</v>
      </c>
      <c r="C9" s="28" t="s">
        <v>75</v>
      </c>
      <c r="D9" s="28" t="s">
        <v>76</v>
      </c>
    </row>
    <row r="10" ht="40" customHeight="1" spans="1:4" x14ac:dyDescent="0.25">
      <c r="A10" s="26" t="s">
        <v>77</v>
      </c>
      <c r="B10" s="27" t="s">
        <v>78</v>
      </c>
      <c r="C10" s="28" t="s">
        <v>79</v>
      </c>
      <c r="D10" s="29" t="s">
        <v>80</v>
      </c>
    </row>
    <row r="11" ht="40" customHeight="1" spans="1:4" x14ac:dyDescent="0.25">
      <c r="A11" s="26" t="s">
        <v>81</v>
      </c>
      <c r="B11" s="27" t="s">
        <v>82</v>
      </c>
      <c r="C11" s="28" t="s">
        <v>83</v>
      </c>
      <c r="D11" s="28" t="s">
        <v>84</v>
      </c>
    </row>
    <row r="12" ht="40" customHeight="1" spans="1:4" x14ac:dyDescent="0.25">
      <c r="A12" s="26" t="s">
        <v>85</v>
      </c>
      <c r="B12" s="27" t="s">
        <v>86</v>
      </c>
      <c r="C12" s="28" t="s">
        <v>87</v>
      </c>
      <c r="D12" s="29" t="s">
        <v>88</v>
      </c>
    </row>
  </sheetData>
  <mergeCells count="6">
    <mergeCell ref="A1:B1"/>
    <mergeCell ref="C1:D1"/>
    <mergeCell ref="A2:B2"/>
    <mergeCell ref="C2:D2"/>
    <mergeCell ref="A3:D3"/>
    <mergeCell ref="A4:D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Bang_Luong_TNCN_2026</vt:lpstr>
      <vt:lpstr>Bieu_Thue_5_Bac_Va_Che_Do</vt:lpstr>
    </vt:vector>
  </TitlesOfParts>
  <Company>CÔNG TY TNHH VERATAX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CÔNG TY TNHH VERATAX (MST: 0319110896)</dc:creator>
  <dc:title/>
  <dc:subject/>
  <dc:description/>
  <cp:keywords/>
  <cp:category/>
  <cp:lastModifiedBy>Unknown</cp:lastModifiedBy>
  <dcterms:created xsi:type="dcterms:W3CDTF">2026-11-01T22:12:42Z</dcterms:created>
  <dcterms:modified xsi:type="dcterms:W3CDTF">2026-11-01T22:12:42Z</dcterms:modified>
</cp:coreProperties>
</file>